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\Desktop\Рубцовск\Рубцовск\"/>
    </mc:Choice>
  </mc:AlternateContent>
  <bookViews>
    <workbookView xWindow="0" yWindow="0" windowWidth="21570" windowHeight="808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D3" i="3" l="1"/>
  <c r="C3" i="7" s="1"/>
  <c r="G2" i="7"/>
  <c r="E3" i="4"/>
  <c r="D3" i="7" s="1"/>
  <c r="E3" i="5"/>
  <c r="E3" i="7" s="1"/>
  <c r="E3" i="6"/>
  <c r="F3" i="7" s="1"/>
  <c r="E3" i="2"/>
  <c r="B3" i="7" s="1"/>
  <c r="G3" i="7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<sst xmlns="http://schemas.openxmlformats.org/spreadsheetml/2006/main" count="126" uniqueCount="72">
  <si>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</si>
  <si>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</si>
  <si>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</si>
  <si>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</si>
  <si>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</si>
  <si>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</si>
  <si>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</si>
  <si>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</si>
  <si>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</si>
  <si>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</si>
  <si>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</si>
  <si>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</si>
  <si>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</si>
  <si>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</si>
  <si>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</si>
  <si>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</si>
  <si>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</si>
  <si>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</si>
  <si>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</si>
  <si>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</si>
  <si>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</si>
  <si>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</si>
  <si>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</si>
  <si>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</si>
  <si>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</si>
  <si>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</si>
  <si>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</si>
  <si>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</si>
  <si>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406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</si>
  <si>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</si>
  <si>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</si>
  <si>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</si>
  <si>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20</t>
  </si>
  <si>
    <t>317</t>
  </si>
  <si>
    <t>16</t>
  </si>
  <si>
    <t>2209010854</t>
  </si>
  <si>
    <t>МБОУ "Лицей №24" им. П.С. Приходько</t>
  </si>
  <si>
    <t>441</t>
  </si>
  <si>
    <t>328</t>
  </si>
  <si>
    <t>343</t>
  </si>
  <si>
    <t>354</t>
  </si>
  <si>
    <t>373</t>
  </si>
  <si>
    <t>18</t>
  </si>
  <si>
    <t>390</t>
  </si>
  <si>
    <t>417</t>
  </si>
  <si>
    <t>324</t>
  </si>
  <si>
    <t>405</t>
  </si>
  <si>
    <t>414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</si>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</sst>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82"/>
  <sheetViews>
    <sheetView workbookViewId="0">
      <pane ySplit="1" topLeftCell="A2" activePane="bottomLeft" state="frozen"/>
      <selection pane="bottomLeft" activeCell="D9" sqref="D9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7" t="s">
        <v>7</v>
      </c>
      <c r="J1" s="36"/>
      <c r="K1" s="4" t="s">
        <v>8</v>
      </c>
      <c r="L1" s="37" t="s">
        <v>7</v>
      </c>
      <c r="M1" s="36"/>
      <c r="N1" s="38" t="s">
        <v>9</v>
      </c>
      <c r="O1" s="36"/>
      <c r="P1" s="35" t="s">
        <v>7</v>
      </c>
      <c r="Q1" s="36"/>
      <c r="R1" s="3" t="s">
        <v>10</v>
      </c>
      <c r="S1" s="37" t="s">
        <v>7</v>
      </c>
      <c r="T1" s="36"/>
      <c r="U1" s="3" t="s">
        <v>11</v>
      </c>
      <c r="V1" s="37" t="s">
        <v>7</v>
      </c>
      <c r="W1" s="36"/>
      <c r="X1" s="37" t="s">
        <v>12</v>
      </c>
      <c r="Y1" s="36"/>
      <c r="Z1" s="35" t="s">
        <v>7</v>
      </c>
      <c r="AA1" s="36"/>
      <c r="AB1" s="3" t="s">
        <v>13</v>
      </c>
      <c r="AC1" s="37" t="s">
        <v>7</v>
      </c>
      <c r="AD1" s="36"/>
      <c r="AE1" s="37" t="s">
        <v>14</v>
      </c>
      <c r="AF1" s="36"/>
      <c r="AG1" s="35" t="s">
        <v>7</v>
      </c>
      <c r="AH1" s="36"/>
      <c r="AI1" s="38" t="s">
        <v>15</v>
      </c>
      <c r="AJ1" s="36"/>
      <c r="AK1" s="35" t="s">
        <v>7</v>
      </c>
      <c r="AL1" s="36"/>
      <c r="AM1" s="3" t="s">
        <v>16</v>
      </c>
      <c r="AN1" s="37" t="s">
        <v>7</v>
      </c>
      <c r="AO1" s="36"/>
      <c r="AP1" s="3" t="s">
        <v>17</v>
      </c>
      <c r="AQ1" s="35" t="s">
        <v>7</v>
      </c>
      <c r="AR1" s="36"/>
      <c r="AS1" s="4" t="s">
        <v>18</v>
      </c>
      <c r="AT1" s="35" t="s">
        <v>7</v>
      </c>
      <c r="AU1" s="36"/>
      <c r="AV1" s="3" t="s">
        <v>19</v>
      </c>
      <c r="AW1" s="35" t="s">
        <v>7</v>
      </c>
      <c r="AX1" s="36"/>
      <c r="AY1" s="3" t="s">
        <v>20</v>
      </c>
      <c r="AZ1" s="35" t="s">
        <v>7</v>
      </c>
      <c r="BA1" s="36"/>
      <c r="BB1" s="3" t="s">
        <v>21</v>
      </c>
      <c r="BC1" s="35" t="s">
        <v>7</v>
      </c>
      <c r="BD1" s="36"/>
      <c r="BE1" s="3" t="s">
        <v>22</v>
      </c>
      <c r="BF1" s="35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35</v>
      </c>
      <c r="B2" s="3" t="s">
        <v>23</v>
      </c>
      <c r="C2" s="6" t="s">
        <v>24</v>
      </c>
      <c r="D2" s="3" t="s">
        <v>36</v>
      </c>
      <c r="E2" s="7">
        <v>818</v>
      </c>
      <c r="F2" s="7" t="s">
        <v>37</v>
      </c>
      <c r="G2" s="8">
        <v>0.53911980440097795</v>
      </c>
      <c r="H2" s="3" t="s">
        <v>36</v>
      </c>
      <c r="I2" s="7">
        <v>15</v>
      </c>
      <c r="J2" s="2">
        <v>15</v>
      </c>
      <c r="K2" s="3" t="s">
        <v>36</v>
      </c>
      <c r="L2" s="9">
        <v>61</v>
      </c>
      <c r="M2" s="10">
        <v>61</v>
      </c>
      <c r="N2" s="3" t="s">
        <v>36</v>
      </c>
      <c r="O2" s="3" t="s">
        <v>25</v>
      </c>
      <c r="P2" s="2" t="s">
        <v>26</v>
      </c>
      <c r="Q2" s="2" t="s">
        <v>27</v>
      </c>
      <c r="R2" s="3" t="s">
        <v>36</v>
      </c>
      <c r="S2" s="2" t="s">
        <v>38</v>
      </c>
      <c r="T2" s="2" t="s">
        <v>39</v>
      </c>
      <c r="U2" s="3" t="s">
        <v>36</v>
      </c>
      <c r="V2" s="2" t="s">
        <v>40</v>
      </c>
      <c r="W2" s="2" t="s">
        <v>41</v>
      </c>
      <c r="X2" s="3" t="s">
        <v>36</v>
      </c>
      <c r="Y2" s="3" t="s">
        <v>29</v>
      </c>
      <c r="Z2" s="2"/>
      <c r="AA2" s="2" t="s">
        <v>27</v>
      </c>
      <c r="AB2" s="3" t="s">
        <v>36</v>
      </c>
      <c r="AC2" s="2" t="s">
        <v>41</v>
      </c>
      <c r="AD2" s="2" t="s">
        <v>37</v>
      </c>
      <c r="AE2" s="3" t="s">
        <v>36</v>
      </c>
      <c r="AF2" s="3" t="s">
        <v>30</v>
      </c>
      <c r="AG2" s="2">
        <v>1</v>
      </c>
      <c r="AH2" s="2" t="s">
        <v>32</v>
      </c>
      <c r="AI2" s="3" t="s">
        <v>36</v>
      </c>
      <c r="AJ2" s="3" t="s">
        <v>31</v>
      </c>
      <c r="AK2" s="2" t="s">
        <v>26</v>
      </c>
      <c r="AL2" s="2" t="s">
        <v>27</v>
      </c>
      <c r="AM2" s="3" t="s">
        <v>36</v>
      </c>
      <c r="AN2" s="2" t="s">
        <v>34</v>
      </c>
      <c r="AO2" s="2" t="s">
        <v>42</v>
      </c>
      <c r="AP2" s="3" t="s">
        <v>36</v>
      </c>
      <c r="AQ2" s="2" t="s">
        <v>43</v>
      </c>
      <c r="AR2" s="2" t="s">
        <v>37</v>
      </c>
      <c r="AS2" s="3" t="s">
        <v>36</v>
      </c>
      <c r="AT2" s="2" t="s">
        <v>44</v>
      </c>
      <c r="AU2" s="2" t="s">
        <v>37</v>
      </c>
      <c r="AV2" s="3" t="s">
        <v>36</v>
      </c>
      <c r="AW2" s="2" t="s">
        <v>33</v>
      </c>
      <c r="AX2" s="2" t="s">
        <v>45</v>
      </c>
      <c r="AY2" s="3" t="s">
        <v>36</v>
      </c>
      <c r="AZ2" s="2" t="s">
        <v>46</v>
      </c>
      <c r="BA2" s="2" t="s">
        <v>37</v>
      </c>
      <c r="BB2" s="3" t="s">
        <v>36</v>
      </c>
      <c r="BC2" s="2" t="s">
        <v>47</v>
      </c>
      <c r="BD2" s="2" t="s">
        <v>37</v>
      </c>
      <c r="BE2" s="3" t="s">
        <v>36</v>
      </c>
      <c r="BF2" s="2" t="s">
        <v>28</v>
      </c>
      <c r="BG2" s="2" t="s">
        <v>37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7" sqref="A7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48</v>
      </c>
      <c r="B1" s="13" t="s">
        <v>49</v>
      </c>
      <c r="C1" s="13" t="s">
        <v>50</v>
      </c>
      <c r="D1" s="13" t="s">
        <v>51</v>
      </c>
      <c r="E1" s="1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53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"Лицей №24" им. П.С. Приходько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38.100558659217874</v>
      </c>
      <c r="E3" s="18">
        <f t="shared" ref="E3" si="0">B3+C3+D3</f>
        <v>98.100558659217882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16" sqref="A16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48</v>
      </c>
      <c r="B1" s="13" t="s">
        <v>54</v>
      </c>
      <c r="C1" s="13" t="s">
        <v>55</v>
      </c>
      <c r="D1" s="13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53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str">
        <f>'Данные для ввода на bus.gov.ru'!D2</f>
        <v>МБОУ "Лицей №24" им. П.С. Приходько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42.290249433106574</v>
      </c>
      <c r="D3" s="21">
        <f t="shared" ref="D3" si="0">B3+C3</f>
        <v>92.290249433106567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5:26" ht="15.75" customHeight="1" x14ac:dyDescent="0.2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5:26" ht="15.75" customHeight="1" x14ac:dyDescent="0.2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5:26" ht="15.75" customHeight="1" x14ac:dyDescent="0.2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5:26" ht="15.75" customHeight="1" x14ac:dyDescent="0.2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5:26" ht="15.75" customHeight="1" x14ac:dyDescent="0.2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5:26" ht="15.75" customHeight="1" x14ac:dyDescent="0.2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 x14ac:dyDescent="0.2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 x14ac:dyDescent="0.2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 x14ac:dyDescent="0.2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 x14ac:dyDescent="0.2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 x14ac:dyDescent="0.2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 x14ac:dyDescent="0.2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 x14ac:dyDescent="0.2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 x14ac:dyDescent="0.2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 x14ac:dyDescent="0.2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 x14ac:dyDescent="0.2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4" sqref="A4:A1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48</v>
      </c>
      <c r="B1" s="23" t="s">
        <v>56</v>
      </c>
      <c r="C1" s="23" t="s">
        <v>57</v>
      </c>
      <c r="D1" s="23" t="s">
        <v>58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"Лицей №24" им. П.С. Приходько</v>
      </c>
      <c r="B3" s="12">
        <f>'Данные для ввода на bus.gov.ru'!AH2*0.3</f>
        <v>6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26.666666666666664</v>
      </c>
      <c r="E3" s="25">
        <f t="shared" ref="E3" si="0">B3+C3+D3</f>
        <v>72.666666666666657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11" sqref="A11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48</v>
      </c>
      <c r="B1" s="23" t="s">
        <v>59</v>
      </c>
      <c r="C1" s="23" t="s">
        <v>60</v>
      </c>
      <c r="D1" s="23" t="s">
        <v>61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str">
        <f>'Данные для ввода на bus.gov.ru'!D2</f>
        <v>МБОУ "Лицей №24" им. П.С. Приходько</v>
      </c>
      <c r="B3" s="25">
        <f>(('Данные для ввода на bus.gov.ru'!AQ2/'Данные для ввода на bus.gov.ru'!AR2)*100)*0.4</f>
        <v>35.374149659863946</v>
      </c>
      <c r="C3" s="21">
        <f>(('Данные для ввода на bus.gov.ru'!AT2/'Данные для ввода на bus.gov.ru'!AU2)*100)*0.4</f>
        <v>37.823129251700685</v>
      </c>
      <c r="D3" s="25">
        <f>(('Данные для ввода на bus.gov.ru'!AW2/'Данные для ввода на bus.gov.ru'!AX2)*100)*0.2</f>
        <v>19.567901234567902</v>
      </c>
      <c r="E3" s="25">
        <f t="shared" ref="E3" si="0">B3+C3+D3</f>
        <v>92.765180146132536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workbookViewId="0">
      <selection activeCell="A12" sqref="A12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48</v>
      </c>
      <c r="B1" s="23" t="s">
        <v>62</v>
      </c>
      <c r="C1" s="23" t="s">
        <v>63</v>
      </c>
      <c r="D1" s="23" t="s">
        <v>64</v>
      </c>
      <c r="E1" s="23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53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str">
        <f>'Данные для ввода на bus.gov.ru'!D2</f>
        <v>МБОУ "Лицей №24" им. П.С. Приходько</v>
      </c>
      <c r="B3" s="25">
        <f>(('Данные для ввода на bus.gov.ru'!AZ2/'Данные для ввода на bus.gov.ru'!BA2)*100)*0.3</f>
        <v>27.551020408163268</v>
      </c>
      <c r="C3" s="25">
        <f>(('Данные для ввода на bus.gov.ru'!BC2/'Данные для ввода на bus.gov.ru'!BD2)*100)*0.2</f>
        <v>18.775510204081634</v>
      </c>
      <c r="D3" s="25">
        <f>(('Данные для ввода на bus.gov.ru'!BF2/'Данные для ввода на bus.gov.ru'!BG2)*100)*0.5</f>
        <v>46.031746031746032</v>
      </c>
      <c r="E3" s="25">
        <f t="shared" ref="E3" si="0">B3+C3+D3</f>
        <v>92.358276643990934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 x14ac:dyDescent="0.2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 x14ac:dyDescent="0.2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 x14ac:dyDescent="0.2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 x14ac:dyDescent="0.2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 x14ac:dyDescent="0.2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 x14ac:dyDescent="0.2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 x14ac:dyDescent="0.2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 x14ac:dyDescent="0.2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 x14ac:dyDescent="0.2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 x14ac:dyDescent="0.2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 x14ac:dyDescent="0.2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 x14ac:dyDescent="0.2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 x14ac:dyDescent="0.2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 x14ac:dyDescent="0.2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 x14ac:dyDescent="0.2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 x14ac:dyDescent="0.2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7"/>
  <sheetViews>
    <sheetView tabSelected="1" workbookViewId="0">
      <selection activeCell="A16" sqref="A16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65</v>
      </c>
      <c r="B1" s="28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53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str">
        <f>'Критерий 1'!A3</f>
        <v>МБОУ "Лицей №24" им. П.С. Приходько</v>
      </c>
      <c r="B3" s="21">
        <f>'Критерий 1'!E3</f>
        <v>98.100558659217882</v>
      </c>
      <c r="C3" s="21">
        <f>'Критерий 2'!D3</f>
        <v>92.290249433106567</v>
      </c>
      <c r="D3" s="21">
        <f>'Критерий 3'!E3</f>
        <v>72.666666666666657</v>
      </c>
      <c r="E3" s="21">
        <f>'Критерий 4'!E3</f>
        <v>92.765180146132536</v>
      </c>
      <c r="F3" s="21">
        <f>'Критерий 5'!E3</f>
        <v>92.358276643990934</v>
      </c>
      <c r="G3" s="21">
        <f t="shared" si="0"/>
        <v>89.636186309822918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Aleksandr</cp:lastModifiedBy>
  <dcterms:modified xsi:type="dcterms:W3CDTF">2023-01-12T12:28:03Z</dcterms:modified>
</cp:coreProperties>
</file>